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0.1.21\ftp\UPAKOVKA\паллетоупаковка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8" i="1"/>
  <c r="C31" i="1"/>
  <c r="C32" i="1"/>
  <c r="C33" i="1"/>
  <c r="C34" i="1"/>
  <c r="C35" i="1"/>
  <c r="C36" i="1"/>
  <c r="C37" i="1"/>
  <c r="C30" i="1"/>
  <c r="C29" i="1"/>
  <c r="C28" i="1"/>
  <c r="C65" i="1" l="1"/>
  <c r="C64" i="1"/>
  <c r="C63" i="1"/>
  <c r="C62" i="1"/>
  <c r="C61" i="1"/>
  <c r="C60" i="1"/>
  <c r="C59" i="1"/>
  <c r="C58" i="1"/>
  <c r="C57" i="1"/>
  <c r="C56" i="1"/>
  <c r="C55" i="1"/>
  <c r="C54" i="1"/>
  <c r="C50" i="1"/>
  <c r="C49" i="1"/>
  <c r="C48" i="1"/>
  <c r="C47" i="1"/>
  <c r="C46" i="1"/>
  <c r="C45" i="1"/>
  <c r="C44" i="1"/>
  <c r="C43" i="1"/>
  <c r="C22" i="1"/>
  <c r="C21" i="1"/>
  <c r="C20" i="1"/>
  <c r="C19" i="1"/>
  <c r="C18" i="1"/>
  <c r="C17" i="1"/>
  <c r="C16" i="1"/>
  <c r="C15" i="1"/>
  <c r="C14" i="1"/>
  <c r="C13" i="1"/>
  <c r="C12" i="1"/>
  <c r="C11" i="1"/>
  <c r="C8" i="1"/>
</calcChain>
</file>

<file path=xl/sharedStrings.xml><?xml version="1.0" encoding="utf-8"?>
<sst xmlns="http://schemas.openxmlformats.org/spreadsheetml/2006/main" count="103" uniqueCount="76">
  <si>
    <t>ШРК, АШРК, ТМ, ШМУ</t>
  </si>
  <si>
    <t>Наименование</t>
  </si>
  <si>
    <t>Общий вес нетто, кг</t>
  </si>
  <si>
    <t>ШРК 22-600</t>
  </si>
  <si>
    <t>ШРК 24-600</t>
  </si>
  <si>
    <t>ШРК 28-600</t>
  </si>
  <si>
    <t>ШРК 22-800</t>
  </si>
  <si>
    <t>ШРК 24-800</t>
  </si>
  <si>
    <t>ШРК 28-800</t>
  </si>
  <si>
    <t>ШРЭК22-530</t>
  </si>
  <si>
    <t>ШРЭК21-530</t>
  </si>
  <si>
    <t>ТМ 22-600</t>
  </si>
  <si>
    <t>ТМ 22-800</t>
  </si>
  <si>
    <t>АШРК 22-600</t>
  </si>
  <si>
    <t>АШРК 22-800</t>
  </si>
  <si>
    <t>ШМУ 22-530</t>
  </si>
  <si>
    <t>ШМУ 22-600</t>
  </si>
  <si>
    <t>ШМУ 22-800</t>
  </si>
  <si>
    <t>ШХА</t>
  </si>
  <si>
    <t>ШХА 100(40)</t>
  </si>
  <si>
    <t>ШХА 100</t>
  </si>
  <si>
    <t>ШХА 50(40)</t>
  </si>
  <si>
    <t>ШХА 50</t>
  </si>
  <si>
    <t>ШХА 850</t>
  </si>
  <si>
    <t>ШХА 850(40)</t>
  </si>
  <si>
    <t>ШХА 900</t>
  </si>
  <si>
    <t>ШХА 900(40)</t>
  </si>
  <si>
    <t>ШХА 2/850</t>
  </si>
  <si>
    <t>ШХА 2/850(40)</t>
  </si>
  <si>
    <t>ШХА 2/900</t>
  </si>
  <si>
    <t>ШХА 2/900(40)</t>
  </si>
  <si>
    <t>ШХА 50/40(670)</t>
  </si>
  <si>
    <t>ШХА 50/40(1310)</t>
  </si>
  <si>
    <t>ШРС</t>
  </si>
  <si>
    <t>ШРС 11-300</t>
  </si>
  <si>
    <t>1200х1000</t>
  </si>
  <si>
    <t>ШРС 11-300 ДС</t>
  </si>
  <si>
    <t>ШРС 11-400</t>
  </si>
  <si>
    <t>ШРС 11-400 ДС</t>
  </si>
  <si>
    <t>ШРС 12-300</t>
  </si>
  <si>
    <t>ШРС 12-300 ДС</t>
  </si>
  <si>
    <t>ШРС 14-300</t>
  </si>
  <si>
    <t>ШРС 14-300 ДС</t>
  </si>
  <si>
    <t>ALS, AL, ALR</t>
  </si>
  <si>
    <t>ALS 8812</t>
  </si>
  <si>
    <t>ALS 8815</t>
  </si>
  <si>
    <t>ALS 8818</t>
  </si>
  <si>
    <t>ALS 8896</t>
  </si>
  <si>
    <t>AL 2012</t>
  </si>
  <si>
    <t>AL 2015</t>
  </si>
  <si>
    <t>AL2018</t>
  </si>
  <si>
    <t>AL 1896</t>
  </si>
  <si>
    <t>ALR 1896</t>
  </si>
  <si>
    <t>ALR 2010</t>
  </si>
  <si>
    <t>ALR 8810</t>
  </si>
  <si>
    <t>ALR 8896</t>
  </si>
  <si>
    <t>ШГР</t>
  </si>
  <si>
    <t>ШГР 27-1</t>
  </si>
  <si>
    <t>ШГР 27-2</t>
  </si>
  <si>
    <t>ШГР 50-1</t>
  </si>
  <si>
    <t>ШГР 50-2</t>
  </si>
  <si>
    <t>ШГР 40-1</t>
  </si>
  <si>
    <t>ШГР 40-2</t>
  </si>
  <si>
    <t>Количество изделий
на 1 паллете, шт.</t>
  </si>
  <si>
    <t>ПАЛЛЕТОУПАКОВКА ШКАФОВ</t>
  </si>
  <si>
    <t>Количество изделий на 1 паллете, шт.</t>
  </si>
  <si>
    <t>Масса брутто, кг</t>
  </si>
  <si>
    <t>масса 1 шкафа</t>
  </si>
  <si>
    <t xml:space="preserve">1200 х 1000 </t>
  </si>
  <si>
    <t>1200 x 800</t>
  </si>
  <si>
    <t xml:space="preserve">1200 х1000 </t>
  </si>
  <si>
    <t>1200 х 1000</t>
  </si>
  <si>
    <t xml:space="preserve">1200 x 800 </t>
  </si>
  <si>
    <t>1200 х 800</t>
  </si>
  <si>
    <t>Размер паллета ШхГ, мм</t>
  </si>
  <si>
    <t>Редакция от  15 июля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</si>
</sst>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175164</xdr:colOff>
      <xdr:row>6</xdr:row>
      <xdr:rowOff>315060</xdr:rowOff>
    </xdr:from>
    <xdr:ext cx="1344663" cy="7074106"/>
    <xdr:sp macro="" textlink="">
      <xdr:nvSpPr>
        <xdr:cNvPr id="2" name="Прямоугольник 1"/>
        <xdr:cNvSpPr/>
      </xdr:nvSpPr>
      <xdr:spPr>
        <a:xfrm rot="18203791">
          <a:off x="-994107" y="4446606"/>
          <a:ext cx="7074106" cy="1344663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8000" b="1" cap="none" spc="0">
              <a:ln w="10160">
                <a:solidFill>
                  <a:schemeClr val="tx1"/>
                </a:solidFill>
                <a:prstDash val="dash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О Б Р А З Е Ц</a:t>
          </a:r>
        </a:p>
      </xdr:txBody>
    </xdr:sp>
    <xdr:clientData/>
  </xdr:oneCellAnchor>
  <xdr:oneCellAnchor>
    <xdr:from>
      <xdr:col>1</xdr:col>
      <xdr:colOff>349250</xdr:colOff>
      <xdr:row>43</xdr:row>
      <xdr:rowOff>180974</xdr:rowOff>
    </xdr:from>
    <xdr:ext cx="1344663" cy="7074106"/>
    <xdr:sp macro="" textlink="">
      <xdr:nvSpPr>
        <xdr:cNvPr id="3" name="Прямоугольник 2"/>
        <xdr:cNvSpPr/>
      </xdr:nvSpPr>
      <xdr:spPr>
        <a:xfrm rot="18203791">
          <a:off x="-705721" y="13466045"/>
          <a:ext cx="7074106" cy="1344663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8000" b="1" cap="none" spc="0">
              <a:ln w="10160">
                <a:solidFill>
                  <a:schemeClr val="tx1"/>
                </a:solidFill>
                <a:prstDash val="dash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О Б Р А З Е 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0"/>
  <sheetViews>
    <sheetView tabSelected="1" topLeftCell="A58" zoomScaleNormal="100" zoomScalePageLayoutView="50" workbookViewId="0">
      <selection activeCell="D76" sqref="D76:D77"/>
    </sheetView>
  </sheetViews>
  <sheetFormatPr defaultRowHeight="15" x14ac:dyDescent="0.25"/>
  <cols>
    <col min="1" max="1" width="25.42578125" customWidth="1"/>
    <col min="2" max="2" width="22.7109375" customWidth="1"/>
    <col min="3" max="3" width="17.42578125" customWidth="1"/>
    <col min="4" max="4" width="19.28515625" customWidth="1"/>
    <col min="6" max="6" width="11.85546875" hidden="1" customWidth="1"/>
  </cols>
  <sheetData>
    <row r="2" spans="1:4" ht="15.75" x14ac:dyDescent="0.25">
      <c r="A2" s="40" t="s">
        <v>75</v>
      </c>
      <c r="B2" s="40"/>
      <c r="C2" s="40"/>
      <c r="D2" s="40"/>
    </row>
    <row r="3" spans="1:4" x14ac:dyDescent="0.25">
      <c r="A3" s="2"/>
    </row>
    <row r="4" spans="1:4" ht="18.75" x14ac:dyDescent="0.25">
      <c r="A4" s="52" t="s">
        <v>64</v>
      </c>
      <c r="B4" s="52"/>
      <c r="C4" s="52"/>
      <c r="D4" s="52"/>
    </row>
    <row r="5" spans="1:4" ht="15.75" thickBot="1" x14ac:dyDescent="0.3">
      <c r="A5" s="3"/>
    </row>
    <row r="6" spans="1:4" ht="19.5" thickBot="1" x14ac:dyDescent="0.3">
      <c r="A6" s="49" t="s">
        <v>0</v>
      </c>
      <c r="B6" s="50"/>
      <c r="C6" s="50"/>
      <c r="D6" s="51"/>
    </row>
    <row r="7" spans="1:4" ht="43.5" customHeight="1" thickBot="1" x14ac:dyDescent="0.3">
      <c r="A7" s="11" t="s">
        <v>1</v>
      </c>
      <c r="B7" s="12" t="s">
        <v>63</v>
      </c>
      <c r="C7" s="11" t="s">
        <v>66</v>
      </c>
      <c r="D7" s="12" t="s">
        <v>74</v>
      </c>
    </row>
    <row r="8" spans="1:4" ht="16.5" thickBot="1" x14ac:dyDescent="0.3">
      <c r="A8" s="19" t="s">
        <v>3</v>
      </c>
      <c r="B8" s="13">
        <v>30</v>
      </c>
      <c r="C8" s="14">
        <f>912+25</f>
        <v>937</v>
      </c>
      <c r="D8" s="43" t="s">
        <v>68</v>
      </c>
    </row>
    <row r="9" spans="1:4" ht="16.5" thickBot="1" x14ac:dyDescent="0.3">
      <c r="A9" s="19" t="s">
        <v>4</v>
      </c>
      <c r="B9" s="15">
        <v>28</v>
      </c>
      <c r="C9" s="14">
        <v>890</v>
      </c>
      <c r="D9" s="43"/>
    </row>
    <row r="10" spans="1:4" ht="16.5" thickBot="1" x14ac:dyDescent="0.3">
      <c r="A10" s="19" t="s">
        <v>5</v>
      </c>
      <c r="B10" s="13">
        <v>28</v>
      </c>
      <c r="C10" s="14">
        <v>904</v>
      </c>
      <c r="D10" s="44"/>
    </row>
    <row r="11" spans="1:4" ht="16.5" thickBot="1" x14ac:dyDescent="0.3">
      <c r="A11" s="20" t="s">
        <v>6</v>
      </c>
      <c r="B11" s="6">
        <v>17</v>
      </c>
      <c r="C11" s="5">
        <f>615+20</f>
        <v>635</v>
      </c>
      <c r="D11" s="45" t="s">
        <v>69</v>
      </c>
    </row>
    <row r="12" spans="1:4" ht="16.5" thickBot="1" x14ac:dyDescent="0.3">
      <c r="A12" s="20" t="s">
        <v>7</v>
      </c>
      <c r="B12" s="6">
        <v>17</v>
      </c>
      <c r="C12" s="5">
        <f>624+20</f>
        <v>644</v>
      </c>
      <c r="D12" s="46"/>
    </row>
    <row r="13" spans="1:4" ht="16.5" thickBot="1" x14ac:dyDescent="0.3">
      <c r="A13" s="20" t="s">
        <v>8</v>
      </c>
      <c r="B13" s="6">
        <v>17</v>
      </c>
      <c r="C13" s="5">
        <f>632+20</f>
        <v>652</v>
      </c>
      <c r="D13" s="47"/>
    </row>
    <row r="14" spans="1:4" ht="16.5" thickBot="1" x14ac:dyDescent="0.3">
      <c r="A14" s="19" t="s">
        <v>9</v>
      </c>
      <c r="B14" s="13">
        <v>36</v>
      </c>
      <c r="C14" s="14">
        <f>1108+25</f>
        <v>1133</v>
      </c>
      <c r="D14" s="48" t="s">
        <v>70</v>
      </c>
    </row>
    <row r="15" spans="1:4" ht="16.5" thickBot="1" x14ac:dyDescent="0.3">
      <c r="A15" s="19" t="s">
        <v>10</v>
      </c>
      <c r="B15" s="13">
        <v>36</v>
      </c>
      <c r="C15" s="14">
        <f>982+25</f>
        <v>1007</v>
      </c>
      <c r="D15" s="44"/>
    </row>
    <row r="16" spans="1:4" ht="16.5" thickBot="1" x14ac:dyDescent="0.3">
      <c r="A16" s="20" t="s">
        <v>11</v>
      </c>
      <c r="B16" s="6">
        <v>28</v>
      </c>
      <c r="C16" s="5">
        <f>1381+25</f>
        <v>1406</v>
      </c>
      <c r="D16" s="6" t="s">
        <v>71</v>
      </c>
    </row>
    <row r="17" spans="1:6" ht="16.5" thickBot="1" x14ac:dyDescent="0.3">
      <c r="A17" s="20" t="s">
        <v>12</v>
      </c>
      <c r="B17" s="6">
        <v>17</v>
      </c>
      <c r="C17" s="5">
        <f>930+20</f>
        <v>950</v>
      </c>
      <c r="D17" s="6" t="s">
        <v>72</v>
      </c>
    </row>
    <row r="18" spans="1:6" ht="16.5" thickBot="1" x14ac:dyDescent="0.3">
      <c r="A18" s="19" t="s">
        <v>13</v>
      </c>
      <c r="B18" s="13">
        <v>90</v>
      </c>
      <c r="C18" s="14">
        <f>1106+25</f>
        <v>1131</v>
      </c>
      <c r="D18" s="13" t="s">
        <v>68</v>
      </c>
    </row>
    <row r="19" spans="1:6" ht="16.5" thickBot="1" x14ac:dyDescent="0.3">
      <c r="A19" s="19" t="s">
        <v>14</v>
      </c>
      <c r="B19" s="13">
        <v>54</v>
      </c>
      <c r="C19" s="14">
        <f>781+20</f>
        <v>801</v>
      </c>
      <c r="D19" s="13" t="s">
        <v>73</v>
      </c>
    </row>
    <row r="20" spans="1:6" ht="16.5" thickBot="1" x14ac:dyDescent="0.3">
      <c r="A20" s="20" t="s">
        <v>15</v>
      </c>
      <c r="B20" s="6">
        <v>28</v>
      </c>
      <c r="C20" s="5">
        <f>1033+25</f>
        <v>1058</v>
      </c>
      <c r="D20" s="6" t="s">
        <v>71</v>
      </c>
    </row>
    <row r="21" spans="1:6" ht="16.5" thickBot="1" x14ac:dyDescent="0.3">
      <c r="A21" s="20" t="s">
        <v>16</v>
      </c>
      <c r="B21" s="6">
        <v>28</v>
      </c>
      <c r="C21" s="5">
        <f>981+25</f>
        <v>1006</v>
      </c>
      <c r="D21" s="6" t="s">
        <v>71</v>
      </c>
    </row>
    <row r="22" spans="1:6" ht="16.5" thickBot="1" x14ac:dyDescent="0.3">
      <c r="A22" s="24" t="s">
        <v>17</v>
      </c>
      <c r="B22" s="25">
        <v>17</v>
      </c>
      <c r="C22" s="26">
        <f>691+20</f>
        <v>711</v>
      </c>
      <c r="D22" s="25" t="s">
        <v>69</v>
      </c>
    </row>
    <row r="23" spans="1:6" ht="35.25" customHeight="1" thickBot="1" x14ac:dyDescent="0.3">
      <c r="A23" s="7"/>
    </row>
    <row r="24" spans="1:6" ht="19.5" thickBot="1" x14ac:dyDescent="0.3">
      <c r="A24" s="53" t="s">
        <v>18</v>
      </c>
      <c r="B24" s="54"/>
      <c r="C24" s="54"/>
      <c r="D24" s="55"/>
    </row>
    <row r="25" spans="1:6" ht="37.5" customHeight="1" thickBot="1" x14ac:dyDescent="0.3">
      <c r="A25" s="11" t="s">
        <v>1</v>
      </c>
      <c r="B25" s="12" t="s">
        <v>65</v>
      </c>
      <c r="C25" s="11" t="s">
        <v>66</v>
      </c>
      <c r="D25" s="12" t="s">
        <v>74</v>
      </c>
      <c r="F25" s="4" t="s">
        <v>67</v>
      </c>
    </row>
    <row r="26" spans="1:6" ht="16.5" thickBot="1" x14ac:dyDescent="0.3">
      <c r="A26" s="19" t="s">
        <v>19</v>
      </c>
      <c r="B26" s="13">
        <v>14</v>
      </c>
      <c r="C26" s="16">
        <v>754</v>
      </c>
      <c r="D26" s="41" t="s">
        <v>35</v>
      </c>
    </row>
    <row r="27" spans="1:6" ht="16.5" thickBot="1" x14ac:dyDescent="0.3">
      <c r="A27" s="19" t="s">
        <v>20</v>
      </c>
      <c r="B27" s="13">
        <v>14</v>
      </c>
      <c r="C27" s="16">
        <v>852</v>
      </c>
      <c r="D27" s="41"/>
    </row>
    <row r="28" spans="1:6" ht="16.5" thickBot="1" x14ac:dyDescent="0.3">
      <c r="A28" s="20" t="s">
        <v>21</v>
      </c>
      <c r="B28" s="6">
        <v>20</v>
      </c>
      <c r="C28" s="17">
        <f>597.4+25</f>
        <v>622.4</v>
      </c>
      <c r="D28" s="41"/>
    </row>
    <row r="29" spans="1:6" ht="16.5" thickBot="1" x14ac:dyDescent="0.3">
      <c r="A29" s="21" t="s">
        <v>22</v>
      </c>
      <c r="B29" s="8">
        <v>20</v>
      </c>
      <c r="C29" s="18">
        <f>667.4+25</f>
        <v>692.4</v>
      </c>
      <c r="D29" s="41"/>
    </row>
    <row r="30" spans="1:6" ht="16.5" thickBot="1" x14ac:dyDescent="0.3">
      <c r="A30" s="19" t="s">
        <v>23</v>
      </c>
      <c r="B30" s="13">
        <v>15</v>
      </c>
      <c r="C30" s="16">
        <f>(B30*F30)+25</f>
        <v>700</v>
      </c>
      <c r="D30" s="41"/>
      <c r="F30" s="38">
        <v>45</v>
      </c>
    </row>
    <row r="31" spans="1:6" ht="16.5" thickBot="1" x14ac:dyDescent="0.3">
      <c r="A31" s="19" t="s">
        <v>24</v>
      </c>
      <c r="B31" s="13">
        <v>15</v>
      </c>
      <c r="C31" s="16">
        <f t="shared" ref="C31:C37" si="0">(B31*F31)+25</f>
        <v>632.5</v>
      </c>
      <c r="D31" s="41"/>
      <c r="F31" s="38">
        <v>40.5</v>
      </c>
    </row>
    <row r="32" spans="1:6" ht="16.5" thickBot="1" x14ac:dyDescent="0.3">
      <c r="A32" s="21" t="s">
        <v>25</v>
      </c>
      <c r="B32" s="8">
        <v>15</v>
      </c>
      <c r="C32" s="39">
        <f t="shared" si="0"/>
        <v>737.5</v>
      </c>
      <c r="D32" s="41"/>
      <c r="F32" s="38">
        <v>47.5</v>
      </c>
    </row>
    <row r="33" spans="1:6" ht="16.5" thickBot="1" x14ac:dyDescent="0.3">
      <c r="A33" s="21" t="s">
        <v>26</v>
      </c>
      <c r="B33" s="8">
        <v>15</v>
      </c>
      <c r="C33" s="39">
        <f t="shared" si="0"/>
        <v>662.5</v>
      </c>
      <c r="D33" s="41"/>
      <c r="F33" s="38">
        <v>42.5</v>
      </c>
    </row>
    <row r="34" spans="1:6" ht="16.5" thickBot="1" x14ac:dyDescent="0.3">
      <c r="A34" s="19" t="s">
        <v>27</v>
      </c>
      <c r="B34" s="13">
        <v>30</v>
      </c>
      <c r="C34" s="16">
        <f t="shared" si="0"/>
        <v>760</v>
      </c>
      <c r="D34" s="41"/>
      <c r="F34" s="37">
        <v>24.5</v>
      </c>
    </row>
    <row r="35" spans="1:6" ht="16.5" thickBot="1" x14ac:dyDescent="0.3">
      <c r="A35" s="19" t="s">
        <v>28</v>
      </c>
      <c r="B35" s="13">
        <v>30</v>
      </c>
      <c r="C35" s="16">
        <f t="shared" si="0"/>
        <v>715</v>
      </c>
      <c r="D35" s="41"/>
      <c r="F35" s="37">
        <v>23</v>
      </c>
    </row>
    <row r="36" spans="1:6" ht="16.5" thickBot="1" x14ac:dyDescent="0.3">
      <c r="A36" s="20" t="s">
        <v>29</v>
      </c>
      <c r="B36" s="6">
        <v>30</v>
      </c>
      <c r="C36" s="39">
        <f t="shared" si="0"/>
        <v>835</v>
      </c>
      <c r="D36" s="41"/>
      <c r="F36" s="37">
        <v>27</v>
      </c>
    </row>
    <row r="37" spans="1:6" ht="16.5" thickBot="1" x14ac:dyDescent="0.3">
      <c r="A37" s="20" t="s">
        <v>30</v>
      </c>
      <c r="B37" s="6">
        <v>30</v>
      </c>
      <c r="C37" s="39">
        <f t="shared" si="0"/>
        <v>745</v>
      </c>
      <c r="D37" s="41"/>
      <c r="F37" s="37">
        <v>24</v>
      </c>
    </row>
    <row r="38" spans="1:6" ht="16.5" thickBot="1" x14ac:dyDescent="0.3">
      <c r="A38" s="19" t="s">
        <v>31</v>
      </c>
      <c r="B38" s="13">
        <v>40</v>
      </c>
      <c r="C38" s="16">
        <f>508.8+25</f>
        <v>533.79999999999995</v>
      </c>
      <c r="D38" s="41"/>
      <c r="F38" s="36"/>
    </row>
    <row r="39" spans="1:6" ht="16.5" thickBot="1" x14ac:dyDescent="0.3">
      <c r="A39" s="22" t="s">
        <v>32</v>
      </c>
      <c r="B39" s="15">
        <v>20</v>
      </c>
      <c r="C39" s="23">
        <f>412.9+25</f>
        <v>437.9</v>
      </c>
      <c r="D39" s="42"/>
      <c r="F39" s="36"/>
    </row>
    <row r="40" spans="1:6" ht="33.75" customHeight="1" thickBot="1" x14ac:dyDescent="0.3">
      <c r="A40" s="7"/>
    </row>
    <row r="41" spans="1:6" ht="19.5" thickBot="1" x14ac:dyDescent="0.3">
      <c r="A41" s="53" t="s">
        <v>33</v>
      </c>
      <c r="B41" s="54"/>
      <c r="C41" s="54"/>
      <c r="D41" s="55"/>
    </row>
    <row r="42" spans="1:6" ht="33" customHeight="1" thickBot="1" x14ac:dyDescent="0.3">
      <c r="A42" s="11" t="s">
        <v>1</v>
      </c>
      <c r="B42" s="12" t="s">
        <v>65</v>
      </c>
      <c r="C42" s="11" t="s">
        <v>66</v>
      </c>
      <c r="D42" s="12" t="s">
        <v>74</v>
      </c>
    </row>
    <row r="43" spans="1:6" ht="16.5" thickBot="1" x14ac:dyDescent="0.3">
      <c r="A43" s="31" t="s">
        <v>34</v>
      </c>
      <c r="B43" s="14">
        <v>30</v>
      </c>
      <c r="C43" s="16">
        <f>544.4+25</f>
        <v>569.4</v>
      </c>
      <c r="D43" s="41" t="s">
        <v>35</v>
      </c>
    </row>
    <row r="44" spans="1:6" ht="16.5" thickBot="1" x14ac:dyDescent="0.3">
      <c r="A44" s="31" t="s">
        <v>36</v>
      </c>
      <c r="B44" s="14">
        <v>30</v>
      </c>
      <c r="C44" s="16">
        <f>442.4+25</f>
        <v>467.4</v>
      </c>
      <c r="D44" s="41"/>
    </row>
    <row r="45" spans="1:6" ht="16.5" thickBot="1" x14ac:dyDescent="0.3">
      <c r="A45" s="27" t="s">
        <v>37</v>
      </c>
      <c r="B45" s="5">
        <v>30</v>
      </c>
      <c r="C45" s="17">
        <f>616.4+25</f>
        <v>641.4</v>
      </c>
      <c r="D45" s="41"/>
    </row>
    <row r="46" spans="1:6" ht="16.5" thickBot="1" x14ac:dyDescent="0.3">
      <c r="A46" s="27" t="s">
        <v>38</v>
      </c>
      <c r="B46" s="5">
        <v>30</v>
      </c>
      <c r="C46" s="17">
        <f>523.5+25</f>
        <v>548.5</v>
      </c>
      <c r="D46" s="41"/>
    </row>
    <row r="47" spans="1:6" ht="16.5" thickBot="1" x14ac:dyDescent="0.3">
      <c r="A47" s="31" t="s">
        <v>39</v>
      </c>
      <c r="B47" s="14">
        <v>30</v>
      </c>
      <c r="C47" s="16">
        <f>515.3+25</f>
        <v>540.29999999999995</v>
      </c>
      <c r="D47" s="41"/>
    </row>
    <row r="48" spans="1:6" ht="16.5" thickBot="1" x14ac:dyDescent="0.3">
      <c r="A48" s="31" t="s">
        <v>40</v>
      </c>
      <c r="B48" s="14">
        <v>30</v>
      </c>
      <c r="C48" s="16">
        <f>415.4+25</f>
        <v>440.4</v>
      </c>
      <c r="D48" s="41"/>
    </row>
    <row r="49" spans="1:4" ht="16.5" thickBot="1" x14ac:dyDescent="0.3">
      <c r="A49" s="27" t="s">
        <v>41</v>
      </c>
      <c r="B49" s="5">
        <v>30</v>
      </c>
      <c r="C49" s="17">
        <f>579.5+25</f>
        <v>604.5</v>
      </c>
      <c r="D49" s="41"/>
    </row>
    <row r="50" spans="1:4" ht="16.5" thickBot="1" x14ac:dyDescent="0.3">
      <c r="A50" s="28" t="s">
        <v>42</v>
      </c>
      <c r="B50" s="26">
        <v>30</v>
      </c>
      <c r="C50" s="29">
        <f>475.4+25</f>
        <v>500.4</v>
      </c>
      <c r="D50" s="42"/>
    </row>
    <row r="51" spans="1:4" ht="16.5" thickBot="1" x14ac:dyDescent="0.3">
      <c r="A51" s="9"/>
    </row>
    <row r="52" spans="1:4" ht="19.5" thickBot="1" x14ac:dyDescent="0.3">
      <c r="A52" s="49" t="s">
        <v>43</v>
      </c>
      <c r="B52" s="50"/>
      <c r="C52" s="50"/>
      <c r="D52" s="51"/>
    </row>
    <row r="53" spans="1:4" ht="32.25" thickBot="1" x14ac:dyDescent="0.3">
      <c r="A53" s="11" t="s">
        <v>1</v>
      </c>
      <c r="B53" s="12" t="s">
        <v>65</v>
      </c>
      <c r="C53" s="11" t="s">
        <v>66</v>
      </c>
      <c r="D53" s="12" t="s">
        <v>74</v>
      </c>
    </row>
    <row r="54" spans="1:4" ht="16.5" thickBot="1" x14ac:dyDescent="0.3">
      <c r="A54" s="31" t="s">
        <v>44</v>
      </c>
      <c r="B54" s="30">
        <v>9</v>
      </c>
      <c r="C54" s="16">
        <f>317.7+25</f>
        <v>342.7</v>
      </c>
      <c r="D54" s="41" t="s">
        <v>35</v>
      </c>
    </row>
    <row r="55" spans="1:4" ht="16.5" thickBot="1" x14ac:dyDescent="0.3">
      <c r="A55" s="31" t="s">
        <v>45</v>
      </c>
      <c r="B55" s="30">
        <v>8</v>
      </c>
      <c r="C55" s="16">
        <f>326.9+25</f>
        <v>351.9</v>
      </c>
      <c r="D55" s="41"/>
    </row>
    <row r="56" spans="1:4" ht="16.5" thickBot="1" x14ac:dyDescent="0.3">
      <c r="A56" s="27" t="s">
        <v>46</v>
      </c>
      <c r="B56" s="10">
        <v>6</v>
      </c>
      <c r="C56" s="17">
        <f>354.7+25</f>
        <v>379.7</v>
      </c>
      <c r="D56" s="41"/>
    </row>
    <row r="57" spans="1:4" ht="16.5" thickBot="1" x14ac:dyDescent="0.3">
      <c r="A57" s="27" t="s">
        <v>47</v>
      </c>
      <c r="B57" s="10">
        <v>12</v>
      </c>
      <c r="C57" s="17">
        <f>345.6+25</f>
        <v>370.6</v>
      </c>
      <c r="D57" s="41"/>
    </row>
    <row r="58" spans="1:4" ht="16.5" thickBot="1" x14ac:dyDescent="0.3">
      <c r="A58" s="31" t="s">
        <v>48</v>
      </c>
      <c r="B58" s="30">
        <v>6</v>
      </c>
      <c r="C58" s="16">
        <f>459.7+25</f>
        <v>484.7</v>
      </c>
      <c r="D58" s="41"/>
    </row>
    <row r="59" spans="1:4" ht="16.5" thickBot="1" x14ac:dyDescent="0.3">
      <c r="A59" s="31" t="s">
        <v>49</v>
      </c>
      <c r="B59" s="30">
        <v>6</v>
      </c>
      <c r="C59" s="16">
        <f>548.8+25</f>
        <v>573.79999999999995</v>
      </c>
      <c r="D59" s="41"/>
    </row>
    <row r="60" spans="1:4" ht="16.5" thickBot="1" x14ac:dyDescent="0.3">
      <c r="A60" s="27" t="s">
        <v>50</v>
      </c>
      <c r="B60" s="10">
        <v>6</v>
      </c>
      <c r="C60" s="17">
        <f>660.4+25</f>
        <v>685.4</v>
      </c>
      <c r="D60" s="41"/>
    </row>
    <row r="61" spans="1:4" ht="16.5" thickBot="1" x14ac:dyDescent="0.3">
      <c r="A61" s="27" t="s">
        <v>51</v>
      </c>
      <c r="B61" s="10">
        <v>10</v>
      </c>
      <c r="C61" s="17">
        <f>615.9+25</f>
        <v>640.9</v>
      </c>
      <c r="D61" s="41"/>
    </row>
    <row r="62" spans="1:4" ht="16.5" thickBot="1" x14ac:dyDescent="0.3">
      <c r="A62" s="31" t="s">
        <v>52</v>
      </c>
      <c r="B62" s="30">
        <v>10</v>
      </c>
      <c r="C62" s="16">
        <f>599+25</f>
        <v>624</v>
      </c>
      <c r="D62" s="41"/>
    </row>
    <row r="63" spans="1:4" ht="16.5" thickBot="1" x14ac:dyDescent="0.3">
      <c r="A63" s="31" t="s">
        <v>53</v>
      </c>
      <c r="B63" s="30">
        <v>8</v>
      </c>
      <c r="C63" s="16">
        <f>533.5+25</f>
        <v>558.5</v>
      </c>
      <c r="D63" s="41"/>
    </row>
    <row r="64" spans="1:4" ht="16.5" thickBot="1" x14ac:dyDescent="0.3">
      <c r="A64" s="27" t="s">
        <v>54</v>
      </c>
      <c r="B64" s="10">
        <v>16</v>
      </c>
      <c r="C64" s="17">
        <f>557.4+25</f>
        <v>582.4</v>
      </c>
      <c r="D64" s="41"/>
    </row>
    <row r="65" spans="1:6" ht="16.5" thickBot="1" x14ac:dyDescent="0.3">
      <c r="A65" s="28" t="s">
        <v>55</v>
      </c>
      <c r="B65" s="32">
        <v>16</v>
      </c>
      <c r="C65" s="29">
        <f>525.3+25</f>
        <v>550.29999999999995</v>
      </c>
      <c r="D65" s="42"/>
    </row>
    <row r="66" spans="1:6" ht="15.75" x14ac:dyDescent="0.25">
      <c r="A66" s="9"/>
    </row>
    <row r="67" spans="1:6" ht="16.5" thickBot="1" x14ac:dyDescent="0.3">
      <c r="A67" s="9"/>
    </row>
    <row r="68" spans="1:6" ht="19.5" thickBot="1" x14ac:dyDescent="0.3">
      <c r="A68" s="49" t="s">
        <v>56</v>
      </c>
      <c r="B68" s="50"/>
      <c r="C68" s="50"/>
      <c r="D68" s="51"/>
    </row>
    <row r="69" spans="1:6" ht="42" customHeight="1" thickBot="1" x14ac:dyDescent="0.3">
      <c r="A69" s="11" t="s">
        <v>1</v>
      </c>
      <c r="B69" s="12" t="s">
        <v>65</v>
      </c>
      <c r="C69" s="11" t="s">
        <v>2</v>
      </c>
      <c r="D69" s="12" t="s">
        <v>74</v>
      </c>
      <c r="F69" s="4" t="s">
        <v>67</v>
      </c>
    </row>
    <row r="70" spans="1:6" ht="30.75" customHeight="1" thickBot="1" x14ac:dyDescent="0.3">
      <c r="A70" s="31" t="s">
        <v>57</v>
      </c>
      <c r="B70" s="30">
        <v>60</v>
      </c>
      <c r="C70" s="16">
        <v>626</v>
      </c>
      <c r="D70" s="14" t="s">
        <v>35</v>
      </c>
      <c r="F70" s="35">
        <v>9.1999999999999993</v>
      </c>
    </row>
    <row r="71" spans="1:6" ht="27.75" customHeight="1" thickBot="1" x14ac:dyDescent="0.3">
      <c r="A71" s="31" t="s">
        <v>58</v>
      </c>
      <c r="B71" s="30">
        <v>28</v>
      </c>
      <c r="C71" s="16">
        <v>490</v>
      </c>
      <c r="D71" s="14" t="s">
        <v>35</v>
      </c>
      <c r="F71" s="35">
        <v>14</v>
      </c>
    </row>
    <row r="72" spans="1:6" ht="15" customHeight="1" x14ac:dyDescent="0.25">
      <c r="A72" s="56" t="s">
        <v>59</v>
      </c>
      <c r="B72" s="56">
        <v>40</v>
      </c>
      <c r="C72" s="58">
        <v>558</v>
      </c>
      <c r="D72" s="60" t="s">
        <v>35</v>
      </c>
      <c r="E72" s="1"/>
      <c r="F72" s="33">
        <v>10.1</v>
      </c>
    </row>
    <row r="73" spans="1:6" ht="15.75" customHeight="1" thickBot="1" x14ac:dyDescent="0.3">
      <c r="A73" s="61"/>
      <c r="B73" s="61"/>
      <c r="C73" s="59"/>
      <c r="D73" s="62"/>
      <c r="E73" s="1"/>
      <c r="F73" s="34">
        <v>5</v>
      </c>
    </row>
    <row r="74" spans="1:6" ht="15" customHeight="1" x14ac:dyDescent="0.25">
      <c r="A74" s="56" t="s">
        <v>60</v>
      </c>
      <c r="B74" s="56">
        <v>14</v>
      </c>
      <c r="C74" s="58">
        <v>345</v>
      </c>
      <c r="D74" s="60" t="s">
        <v>35</v>
      </c>
      <c r="E74" s="1"/>
      <c r="F74" s="33">
        <v>16.8</v>
      </c>
    </row>
    <row r="75" spans="1:6" ht="15.75" customHeight="1" thickBot="1" x14ac:dyDescent="0.3">
      <c r="A75" s="57"/>
      <c r="B75" s="57"/>
      <c r="C75" s="59"/>
      <c r="D75" s="42"/>
      <c r="E75" s="1"/>
      <c r="F75" s="34">
        <v>8</v>
      </c>
    </row>
    <row r="76" spans="1:6" ht="15" customHeight="1" x14ac:dyDescent="0.25">
      <c r="A76" s="63" t="s">
        <v>61</v>
      </c>
      <c r="B76" s="65">
        <v>25</v>
      </c>
      <c r="C76" s="58">
        <v>500</v>
      </c>
      <c r="D76" s="67" t="s">
        <v>35</v>
      </c>
      <c r="E76" s="1"/>
      <c r="F76" s="33">
        <v>13.3</v>
      </c>
    </row>
    <row r="77" spans="1:6" ht="15.75" customHeight="1" thickBot="1" x14ac:dyDescent="0.3">
      <c r="A77" s="64"/>
      <c r="B77" s="66"/>
      <c r="C77" s="59"/>
      <c r="D77" s="68"/>
      <c r="E77" s="1"/>
      <c r="F77" s="34">
        <v>5.0999999999999996</v>
      </c>
    </row>
    <row r="78" spans="1:6" ht="15" customHeight="1" x14ac:dyDescent="0.25">
      <c r="A78" s="63" t="s">
        <v>62</v>
      </c>
      <c r="B78" s="63">
        <v>19</v>
      </c>
      <c r="C78" s="58">
        <v>498</v>
      </c>
      <c r="D78" s="67" t="s">
        <v>35</v>
      </c>
      <c r="E78" s="1"/>
      <c r="F78" s="33">
        <v>16.3</v>
      </c>
    </row>
    <row r="79" spans="1:6" ht="15.75" customHeight="1" thickBot="1" x14ac:dyDescent="0.3">
      <c r="A79" s="64"/>
      <c r="B79" s="64"/>
      <c r="C79" s="59"/>
      <c r="D79" s="68"/>
      <c r="E79" s="1"/>
      <c r="F79" s="34">
        <v>7</v>
      </c>
    </row>
    <row r="80" spans="1:6" ht="15.75" x14ac:dyDescent="0.25">
      <c r="A80" s="9"/>
    </row>
  </sheetData>
  <mergeCells count="29">
    <mergeCell ref="A76:A77"/>
    <mergeCell ref="B76:B77"/>
    <mergeCell ref="C76:C77"/>
    <mergeCell ref="D76:D77"/>
    <mergeCell ref="A78:A79"/>
    <mergeCell ref="B78:B79"/>
    <mergeCell ref="C78:C79"/>
    <mergeCell ref="D78:D79"/>
    <mergeCell ref="A52:D52"/>
    <mergeCell ref="A74:A75"/>
    <mergeCell ref="B74:B75"/>
    <mergeCell ref="C74:C75"/>
    <mergeCell ref="D74:D75"/>
    <mergeCell ref="D54:D65"/>
    <mergeCell ref="A68:D68"/>
    <mergeCell ref="A72:A73"/>
    <mergeCell ref="B72:B73"/>
    <mergeCell ref="C72:C73"/>
    <mergeCell ref="D72:D73"/>
    <mergeCell ref="A2:D2"/>
    <mergeCell ref="D26:D39"/>
    <mergeCell ref="D43:D50"/>
    <mergeCell ref="D8:D10"/>
    <mergeCell ref="D11:D13"/>
    <mergeCell ref="D14:D15"/>
    <mergeCell ref="A6:D6"/>
    <mergeCell ref="A4:D4"/>
    <mergeCell ref="A24:D24"/>
    <mergeCell ref="A41:D41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shetinin</dc:creator>
  <cp:lastModifiedBy>Зуев Иван Викторович</cp:lastModifiedBy>
  <cp:lastPrinted>2019-06-11T05:39:07Z</cp:lastPrinted>
  <dcterms:created xsi:type="dcterms:W3CDTF">2019-06-10T13:36:15Z</dcterms:created>
  <dcterms:modified xsi:type="dcterms:W3CDTF">2021-09-21T06:01:34Z</dcterms:modified>
</cp:coreProperties>
</file>